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hess_000\OneDrive\NIFA\"/>
    </mc:Choice>
  </mc:AlternateContent>
  <bookViews>
    <workbookView xWindow="0" yWindow="0" windowWidth="19200" windowHeight="8130"/>
  </bookViews>
  <sheets>
    <sheet name="Score Input" sheetId="1" r:id="rId1"/>
    <sheet name="Export for Scoring Progra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18" i="1" l="1"/>
  <c r="B19" i="1" s="1"/>
  <c r="B12" i="1"/>
  <c r="B13" i="1" s="1"/>
  <c r="B14" i="1" s="1"/>
  <c r="G12" i="1"/>
  <c r="G13" i="1" l="1"/>
  <c r="G14" i="1" s="1"/>
  <c r="E12" i="1"/>
  <c r="E13" i="1" s="1"/>
  <c r="E14" i="1" s="1"/>
  <c r="F12" i="1"/>
  <c r="F13" i="1" s="1"/>
  <c r="F14" i="1" s="1"/>
  <c r="D12" i="1"/>
  <c r="D13" i="1" s="1"/>
  <c r="D14" i="1" s="1"/>
  <c r="C12" i="1"/>
  <c r="C13" i="1" s="1"/>
  <c r="C14" i="1" s="1"/>
  <c r="C22" i="1" l="1"/>
  <c r="C21" i="1"/>
  <c r="F6" i="1"/>
  <c r="E6" i="1"/>
  <c r="C6" i="1"/>
  <c r="D5" i="1"/>
  <c r="D6" i="1" s="1"/>
  <c r="C5" i="1"/>
  <c r="B5" i="1"/>
  <c r="B6" i="1" s="1"/>
  <c r="F5" i="1"/>
  <c r="E5" i="1"/>
  <c r="B25" i="1" l="1"/>
</calcChain>
</file>

<file path=xl/sharedStrings.xml><?xml version="1.0" encoding="utf-8"?>
<sst xmlns="http://schemas.openxmlformats.org/spreadsheetml/2006/main" count="32" uniqueCount="28">
  <si>
    <t>Checkpoint 1</t>
  </si>
  <si>
    <t>Checkpoint 2</t>
  </si>
  <si>
    <t>Checkpoint 3</t>
  </si>
  <si>
    <t>Checkpoint 4</t>
  </si>
  <si>
    <t>Checkpoint 5</t>
  </si>
  <si>
    <t>Distance:</t>
  </si>
  <si>
    <t>Percent Error:</t>
  </si>
  <si>
    <t>Penalty Points:</t>
  </si>
  <si>
    <t>Turnpoint Radius:</t>
  </si>
  <si>
    <t>Missed Checkpoint Symbols/Pictures:</t>
  </si>
  <si>
    <t>Missed Secret Symbols/Pictures:</t>
  </si>
  <si>
    <t>Incorrectly Identified Symbols/Pictures:</t>
  </si>
  <si>
    <t>Estimated Time Enroute:</t>
  </si>
  <si>
    <t>Actual Time of Arrival:</t>
  </si>
  <si>
    <t>Actual Time Enroute:</t>
  </si>
  <si>
    <t>Time Off:</t>
  </si>
  <si>
    <t>Total Time</t>
  </si>
  <si>
    <t>Time Error:</t>
  </si>
  <si>
    <t>Estimated Fuel Burn:</t>
  </si>
  <si>
    <t>Actual Fuel Burn:</t>
  </si>
  <si>
    <t>Percentage Error:</t>
  </si>
  <si>
    <t>TOTAL SCORE:</t>
  </si>
  <si>
    <t>Points</t>
  </si>
  <si>
    <t>Pilot ID Number:</t>
  </si>
  <si>
    <t>Safety Pilot ID Number:</t>
  </si>
  <si>
    <t>Pilot ID</t>
  </si>
  <si>
    <t>Safety Pilot ID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</si>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</sst>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%"/>
    <numFmt numFmtId="165" formatCode="h:mm:ss;@"/>
    <numFmt numFmtId="166" formatCode="0.0000"/>
    <numFmt numFmtId="167" formatCode="#,##0.0000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46" fontId="0" fillId="0" borderId="0" xfId="0" applyNumberFormat="1"/>
    <xf numFmtId="3" fontId="0" fillId="0" borderId="0" xfId="0" applyNumberFormat="1"/>
    <xf numFmtId="166" fontId="0" fillId="0" borderId="0" xfId="0" applyNumberFormat="1"/>
    <xf numFmtId="0" fontId="0" fillId="2" borderId="0" xfId="0" applyFill="1" applyBorder="1"/>
    <xf numFmtId="165" fontId="0" fillId="2" borderId="0" xfId="0" applyNumberFormat="1" applyFill="1"/>
    <xf numFmtId="0" fontId="0" fillId="2" borderId="0" xfId="0" applyFill="1"/>
    <xf numFmtId="46" fontId="0" fillId="2" borderId="0" xfId="0" applyNumberFormat="1" applyFill="1"/>
    <xf numFmtId="0" fontId="2" fillId="0" borderId="0" xfId="0" applyFont="1"/>
    <xf numFmtId="167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G27"/>
  <sheetViews>
    <sheetView tabSelected="1" topLeftCell="A2" zoomScaleNormal="100" workbookViewId="0">
      <selection activeCell="C27" sqref="C27"/>
    </sheetView>
  </sheetViews>
  <sheetFormatPr defaultRowHeight="14.5" x14ac:dyDescent="0.35"/>
  <cols>
    <col min="1" max="1" width="37" bestFit="1" customWidth="1"/>
    <col min="2" max="7" width="12.7265625" customWidth="1"/>
    <col min="8" max="11" width="15.54296875" customWidth="1"/>
  </cols>
  <sheetData>
    <row r="1" spans="1:7" ht="15" x14ac:dyDescent="0.35">
      <c r="A1" t="s">
        <v>8</v>
      </c>
      <c r="B1" s="7">
        <v>0.75</v>
      </c>
    </row>
    <row r="3" spans="1:7" s="1" customFormat="1" ht="15" x14ac:dyDescent="0.3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16</v>
      </c>
    </row>
    <row r="4" spans="1:7" ht="15" x14ac:dyDescent="0.35">
      <c r="A4" t="s">
        <v>5</v>
      </c>
      <c r="B4" s="9">
        <v>3.87</v>
      </c>
      <c r="C4" s="9">
        <v>0.14000000000000001</v>
      </c>
      <c r="D4" s="9">
        <v>0.05</v>
      </c>
      <c r="E4" s="9">
        <v>0.12</v>
      </c>
      <c r="F4" s="9">
        <v>0.06</v>
      </c>
    </row>
    <row r="5" spans="1:7" ht="15" x14ac:dyDescent="0.35">
      <c r="A5" t="s">
        <v>6</v>
      </c>
      <c r="B5" s="2">
        <f>(B4-(B1+0.01))/(5-B1)</f>
        <v>0.73176470588235298</v>
      </c>
      <c r="C5" s="2">
        <f>(C4-(B1+0.01))/(5-B1)</f>
        <v>-0.14588235294117646</v>
      </c>
      <c r="D5" s="2">
        <f>(D4-(B1+0.01))/(5-B1)</f>
        <v>-0.16705882352941176</v>
      </c>
      <c r="E5" s="2">
        <f>(E4-(B1+0.01))/(5-B1)</f>
        <v>-0.15058823529411766</v>
      </c>
      <c r="F5" s="2">
        <f>(F4-(B1+0.01))/(5-B1)</f>
        <v>-0.16470588235294117</v>
      </c>
    </row>
    <row r="6" spans="1:7" ht="15" x14ac:dyDescent="0.35">
      <c r="A6" t="s">
        <v>7</v>
      </c>
      <c r="B6">
        <f>IF(B4&lt;=B1,0, IF(B4&lt;5,((B5*500)+100),600))</f>
        <v>465.88235294117646</v>
      </c>
      <c r="C6">
        <f>IF(C4&lt;=B1,0, IF(C4&lt;5,((C5*500)+100),600))</f>
        <v>0</v>
      </c>
      <c r="D6">
        <f>IF(D4&lt;=B1,0, IF(D4&lt;5,((D5*500)+100),600))</f>
        <v>0</v>
      </c>
      <c r="E6">
        <f>IF(E4&lt;=B1,0, IF(E4&lt;5,((E5*500)+100),600))</f>
        <v>0</v>
      </c>
      <c r="F6">
        <f>IF(F4&lt;=B1,0, IF(F4&lt;5,((F5*500)+100),600))</f>
        <v>0</v>
      </c>
    </row>
    <row r="8" spans="1:7" ht="15" x14ac:dyDescent="0.35">
      <c r="A8" t="s">
        <v>15</v>
      </c>
      <c r="B8" s="8">
        <v>0.81980324074074085</v>
      </c>
    </row>
    <row r="10" spans="1:7" ht="15" x14ac:dyDescent="0.35">
      <c r="A10" t="s">
        <v>12</v>
      </c>
      <c r="B10" s="10">
        <v>6.6666666666666671E-3</v>
      </c>
      <c r="C10" s="10">
        <v>4.4444444444444444E-3</v>
      </c>
      <c r="D10" s="10">
        <v>9.0972222222222218E-3</v>
      </c>
      <c r="E10" s="10">
        <v>1.3541666666666667E-2</v>
      </c>
      <c r="F10" s="10">
        <v>7.2222222222222228E-3</v>
      </c>
      <c r="G10" s="10">
        <v>4.0972222222222222E-2</v>
      </c>
    </row>
    <row r="11" spans="1:7" ht="15" x14ac:dyDescent="0.35">
      <c r="A11" t="s">
        <v>13</v>
      </c>
      <c r="B11" s="8">
        <v>0.82642361111111118</v>
      </c>
      <c r="C11" s="8">
        <v>0.83076388888888886</v>
      </c>
      <c r="D11" s="8">
        <v>0.84002314814814805</v>
      </c>
      <c r="E11" s="8">
        <v>0.85025462962962972</v>
      </c>
      <c r="F11" s="8">
        <v>0.86062500000000008</v>
      </c>
      <c r="G11" s="3"/>
    </row>
    <row r="12" spans="1:7" ht="15" x14ac:dyDescent="0.35">
      <c r="A12" t="s">
        <v>14</v>
      </c>
      <c r="B12" s="4">
        <f>B11-B8</f>
        <v>6.620370370370332E-3</v>
      </c>
      <c r="C12" s="4">
        <f>C11-B11</f>
        <v>4.3402777777776791E-3</v>
      </c>
      <c r="D12" s="4">
        <f>D11-C11</f>
        <v>9.2592592592591894E-3</v>
      </c>
      <c r="E12" s="4">
        <f t="shared" ref="E12:F12" si="0">E11-D11</f>
        <v>1.0231481481481675E-2</v>
      </c>
      <c r="F12" s="4">
        <f t="shared" si="0"/>
        <v>1.0370370370370363E-2</v>
      </c>
      <c r="G12" s="4">
        <f>F11-B8</f>
        <v>4.0821759259259238E-2</v>
      </c>
    </row>
    <row r="13" spans="1:7" ht="15" x14ac:dyDescent="0.35">
      <c r="A13" t="s">
        <v>17</v>
      </c>
      <c r="B13" s="4">
        <f>ABS(B10-B12)</f>
        <v>4.6296296296335047E-5</v>
      </c>
      <c r="C13" s="4">
        <f t="shared" ref="C13:G13" si="1">ABS(C10-C12)</f>
        <v>1.0416666666676535E-4</v>
      </c>
      <c r="D13" s="4">
        <f t="shared" si="1"/>
        <v>1.6203703703696754E-4</v>
      </c>
      <c r="E13" s="4">
        <f t="shared" si="1"/>
        <v>3.3101851851849926E-3</v>
      </c>
      <c r="F13" s="4">
        <f t="shared" si="1"/>
        <v>3.1481481481481404E-3</v>
      </c>
      <c r="G13" s="4">
        <f t="shared" si="1"/>
        <v>1.5046296296298417E-4</v>
      </c>
    </row>
    <row r="14" spans="1:7" ht="15" x14ac:dyDescent="0.35">
      <c r="A14" t="s">
        <v>7</v>
      </c>
      <c r="B14" s="5">
        <f>(HOUR(B13)*3600)+(MINUTE(B13)*60)+SECOND(B13)</f>
        <v>4</v>
      </c>
      <c r="C14" s="5">
        <f t="shared" ref="C14:G14" si="2">(HOUR(C13)*3600)+(MINUTE(C13)*60)+SECOND(C13)</f>
        <v>9</v>
      </c>
      <c r="D14" s="5">
        <f t="shared" si="2"/>
        <v>14</v>
      </c>
      <c r="E14" s="5">
        <f t="shared" si="2"/>
        <v>286</v>
      </c>
      <c r="F14" s="5">
        <f t="shared" si="2"/>
        <v>272</v>
      </c>
      <c r="G14" s="5">
        <f t="shared" si="2"/>
        <v>13</v>
      </c>
    </row>
    <row r="16" spans="1:7" ht="15" x14ac:dyDescent="0.35">
      <c r="A16" t="s">
        <v>18</v>
      </c>
      <c r="B16" s="9">
        <v>11.8</v>
      </c>
    </row>
    <row r="17" spans="1:4" ht="15" x14ac:dyDescent="0.35">
      <c r="A17" t="s">
        <v>19</v>
      </c>
      <c r="B17" s="9">
        <v>9.3000000000000007</v>
      </c>
    </row>
    <row r="18" spans="1:4" ht="15" x14ac:dyDescent="0.35">
      <c r="A18" t="s">
        <v>20</v>
      </c>
      <c r="B18" s="6">
        <f>(B16-B17)/B16</f>
        <v>0.21186440677966101</v>
      </c>
    </row>
    <row r="19" spans="1:4" ht="15" x14ac:dyDescent="0.35">
      <c r="A19" t="s">
        <v>7</v>
      </c>
      <c r="B19">
        <f>IF(AND(B18&gt;=0,B18&lt;=0.1),0,IF(B18&gt;0.1,250*(EXP(ABS(B18))-1),500*(EXP(ABS(B18))-1)))</f>
        <v>58.995070792262126</v>
      </c>
    </row>
    <row r="21" spans="1:4" ht="15" x14ac:dyDescent="0.35">
      <c r="A21" t="s">
        <v>9</v>
      </c>
      <c r="B21" s="7">
        <v>0</v>
      </c>
      <c r="C21">
        <f>B21*20</f>
        <v>0</v>
      </c>
      <c r="D21" t="s">
        <v>22</v>
      </c>
    </row>
    <row r="22" spans="1:4" ht="15" x14ac:dyDescent="0.35">
      <c r="A22" t="s">
        <v>10</v>
      </c>
      <c r="B22" s="7">
        <v>1</v>
      </c>
      <c r="C22">
        <f>B22*10</f>
        <v>10</v>
      </c>
      <c r="D22" t="s">
        <v>22</v>
      </c>
    </row>
    <row r="23" spans="1:4" ht="15" x14ac:dyDescent="0.35">
      <c r="A23" t="s">
        <v>11</v>
      </c>
      <c r="B23" s="7">
        <v>3</v>
      </c>
      <c r="C23">
        <f>B23*200</f>
        <v>600</v>
      </c>
      <c r="D23" t="s">
        <v>22</v>
      </c>
    </row>
    <row r="25" spans="1:4" x14ac:dyDescent="0.35">
      <c r="A25" s="11" t="s">
        <v>21</v>
      </c>
      <c r="B25" s="12">
        <f>SUM(B6:F6,B14:G14,B19,C21:C23)</f>
        <v>1732.8774237334387</v>
      </c>
    </row>
    <row r="26" spans="1:4" x14ac:dyDescent="0.35">
      <c r="A26" t="s">
        <v>23</v>
      </c>
      <c r="B26" s="7">
        <v>1214</v>
      </c>
    </row>
    <row r="27" spans="1:4" x14ac:dyDescent="0.35">
      <c r="A27" t="s">
        <v>24</v>
      </c>
      <c r="B27" s="7">
        <v>1218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"/>
  <sheetViews>
    <sheetView workbookViewId="0">
      <selection activeCell="C2" sqref="C2"/>
    </sheetView>
  </sheetViews>
  <sheetFormatPr defaultRowHeight="14.5" x14ac:dyDescent="0.35"/>
  <cols>
    <col min="1" max="3" width="15.7265625" customWidth="1"/>
  </cols>
  <sheetData>
    <row r="1" spans="1:3" s="15" customFormat="1" x14ac:dyDescent="0.35">
      <c r="A1" s="14" t="s">
        <v>25</v>
      </c>
      <c r="B1" s="14" t="s">
        <v>26</v>
      </c>
      <c r="C1" s="13" t="s">
        <v>27</v>
      </c>
    </row>
    <row r="2" spans="1:3" x14ac:dyDescent="0.35">
      <c r="A2">
        <v>1234</v>
      </c>
      <c r="B2">
        <v>9876</v>
      </c>
      <c r="C2">
        <v>922.9473684210526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 Input</vt:lpstr>
      <vt:lpstr>Export for Scoring 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Hess</dc:creator>
  <cp:lastModifiedBy>ehess_000</cp:lastModifiedBy>
  <cp:lastPrinted>2016-03-29T19:31:46Z</cp:lastPrinted>
  <dcterms:created xsi:type="dcterms:W3CDTF">2016-03-27T21:35:35Z</dcterms:created>
  <dcterms:modified xsi:type="dcterms:W3CDTF">2016-11-17T20:12:44Z</dcterms:modified>
</cp:coreProperties>
</file>